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autoCompressPictures="0" defaultThemeVersion="124226"/>
  <bookViews>
    <workbookView xWindow="0" yWindow="0" windowWidth="25605" windowHeight="16065"/>
  </bookViews>
  <sheets>
    <sheet name="Смета" sheetId="2" r:id="rId1"/>
    <sheet name="Лицензии" sheetId="7" r:id="rId2"/>
    <sheet name="описание проекта" sheetId="1" r:id="rId3"/>
    <sheet name="оборудование" sheetId="6" r:id="rId4"/>
  </sheets>
  <calcPr calcId="145621" refMode="R1C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9" i="2" l="1"/>
  <c r="C9" i="2"/>
  <c r="D8" i="2"/>
  <c r="C8" i="2"/>
  <c r="D7" i="2"/>
  <c r="C7" i="2"/>
  <c r="E7" i="2"/>
  <c r="E8" i="2"/>
  <c r="E9" i="2"/>
  <c r="E10" i="2"/>
  <c r="E11" i="2"/>
  <c r="E3" i="2"/>
  <c r="F7" i="2"/>
  <c r="F8" i="2"/>
  <c r="F9" i="2"/>
  <c r="F10" i="2"/>
  <c r="F11" i="2"/>
  <c r="F3" i="2"/>
  <c r="K10" i="2"/>
  <c r="L10" i="2"/>
  <c r="H3" i="2"/>
  <c r="G3" i="2"/>
  <c r="C3" i="2"/>
  <c r="E9" i="7"/>
  <c r="E8" i="7"/>
  <c r="E7" i="7"/>
  <c r="D3" i="2"/>
  <c r="E6" i="7"/>
  <c r="E5" i="7"/>
  <c r="E4" i="7"/>
  <c r="C3" i="7"/>
  <c r="K9" i="2"/>
  <c r="M9" i="2"/>
  <c r="L9" i="2"/>
  <c r="N9" i="2"/>
  <c r="N10" i="2"/>
  <c r="M10" i="2"/>
</calcChain>
</file>

<file path=xl/comments1.xml><?xml version="1.0" encoding="utf-8"?>
<comments xmlns="http://schemas.openxmlformats.org/spreadsheetml/2006/main">
  <authors>
    <author>Автор</author>
  </authors>
  <commentList>
    <comment ref="N4" authorId="0">
      <text>
        <r>
          <rPr>
            <b/>
            <sz val="9"/>
            <color indexed="81"/>
            <rFont val="Tahoma"/>
            <family val="2"/>
            <charset val="204"/>
          </rPr>
          <t>0 - минимум
1 - максимум</t>
        </r>
      </text>
    </comment>
    <comment ref="N5" authorId="0">
      <text>
        <r>
          <rPr>
            <b/>
            <sz val="9"/>
            <color indexed="81"/>
            <rFont val="Tahoma"/>
            <family val="2"/>
            <charset val="204"/>
          </rPr>
          <t>Для диапазона торга с клиентом.</t>
        </r>
      </text>
    </comment>
  </commentList>
</comments>
</file>

<file path=xl/sharedStrings.xml><?xml version="1.0" encoding="utf-8"?>
<sst xmlns="http://schemas.openxmlformats.org/spreadsheetml/2006/main" count="85" uniqueCount="73">
  <si>
    <t xml:space="preserve">от </t>
  </si>
  <si>
    <t>до</t>
  </si>
  <si>
    <t>№ пп</t>
  </si>
  <si>
    <t>Вид работ</t>
  </si>
  <si>
    <t>Анализ рисков</t>
  </si>
  <si>
    <t>Резюме</t>
  </si>
  <si>
    <t>Оценка в часах</t>
  </si>
  <si>
    <t>Лицензия 1С:Управление торговлей</t>
  </si>
  <si>
    <t>Лицензия 1С:Бухгалтерия предприятия</t>
  </si>
  <si>
    <t>Лицензии</t>
  </si>
  <si>
    <t>Цена</t>
  </si>
  <si>
    <t>Сумма</t>
  </si>
  <si>
    <t>Кол-во</t>
  </si>
  <si>
    <t>Итого по лицензиям</t>
  </si>
  <si>
    <t>Сумма по работам</t>
  </si>
  <si>
    <t>Размер диапазона</t>
  </si>
  <si>
    <t>Коэффициент риска по работам</t>
  </si>
  <si>
    <t>Диапазон</t>
  </si>
  <si>
    <t>Точечная</t>
  </si>
  <si>
    <t>Работы (без опций)</t>
  </si>
  <si>
    <t>Докупаемые лицензии</t>
  </si>
  <si>
    <t>Сроки в днях</t>
  </si>
  <si>
    <t>Срок работ, в днях</t>
  </si>
  <si>
    <t>Планово часов</t>
  </si>
  <si>
    <t>Лицензия 1 клиенское подключение</t>
  </si>
  <si>
    <t>Клиенту</t>
  </si>
  <si>
    <t>цена часа</t>
  </si>
  <si>
    <t>Лицензия 1С:Розница</t>
  </si>
  <si>
    <t>ИТС ПРОФ 1 Год</t>
  </si>
  <si>
    <t>ИТС ТЕХНО 1 год</t>
  </si>
  <si>
    <t>точность округления</t>
  </si>
  <si>
    <t>Цели:</t>
  </si>
  <si>
    <t>Повышение удобства , прозрачности и управляемости работы в системе.</t>
  </si>
  <si>
    <t>Функциональные блоки</t>
  </si>
  <si>
    <t>1.</t>
  </si>
  <si>
    <t>2.</t>
  </si>
  <si>
    <t>3.</t>
  </si>
  <si>
    <t>Интеграция документооборота с бухгалтерскими данными(?) (может быть можно решать по другому) для анализа состояния платежей менеджерами и оформления документов(?)</t>
  </si>
  <si>
    <t>Документооборот: организация ЕДИНОГО централизованного хранилища с настройкой доступа по правам + удобным поиском + возможно автоматизация заполнения документов.</t>
  </si>
  <si>
    <t>Расчет з/п + учет денег в проектах (управленческая задача директора)</t>
  </si>
  <si>
    <t>3 ключевых сотрудника:</t>
  </si>
  <si>
    <t xml:space="preserve">1. </t>
  </si>
  <si>
    <t xml:space="preserve">2. </t>
  </si>
  <si>
    <t>Директор по производству (Зеленов Константин Иванович)</t>
  </si>
  <si>
    <t>Ген. директор (Куликов Алексей Викторович)</t>
  </si>
  <si>
    <t>Руководитель договорного отдела (Лагутина Наталья)</t>
  </si>
  <si>
    <t>2-3 встречи с ними.</t>
  </si>
  <si>
    <t>ген дир - 3 встречи (может быть 4).</t>
  </si>
  <si>
    <t>дир. По производству - 3 встречи</t>
  </si>
  <si>
    <t>рук. Договорного отдела - 3 встречи</t>
  </si>
  <si>
    <t>Составляем ТЗ список задач (актуальных) с оценкой, бьем по взаимосвязанным блокам.</t>
  </si>
  <si>
    <t>Можно начать с расчета з/п  + учета работ/денег по проектам (оценкам)</t>
  </si>
  <si>
    <t>Предположим:</t>
  </si>
  <si>
    <t>3 встречи с директором по производству + их анализ</t>
  </si>
  <si>
    <t>3 встречи с руководителем договорного отдела + из анализ</t>
  </si>
  <si>
    <t>Оформление результатов</t>
  </si>
  <si>
    <t>Общий анализ , структурирование и оценка пунктов</t>
  </si>
  <si>
    <t>Каша в головах у людей</t>
  </si>
  <si>
    <t>Слабая дисциплина - исполнители диктуют.</t>
  </si>
  <si>
    <t>Есть лояльный человек в компании</t>
  </si>
  <si>
    <t>Директор - не факт что будет доступен</t>
  </si>
  <si>
    <t>Получение списка актуальных целей автоматизации с приоритетами и оценкой стоимости - должно представлять самостоятельную ценность для компании. С этим списком можно будет работать с любым подрядчиком.</t>
  </si>
  <si>
    <t>(не стоит включать это в обещание заказчику, но нам это нужно сделать) Выбор архитектуры автоматизации с оценкой стоимости автоматизации</t>
  </si>
  <si>
    <t>За рамками - стоимость перевода БП с текущих версий на 3.0 - можем обсудить отдельно, если есть в этом необходимость, и люди не справятся своими силами.</t>
  </si>
  <si>
    <t>Актуализация и структурирование требований к работе в ИС компании ЦНЭС</t>
  </si>
  <si>
    <t>Что должно быть в результате:</t>
  </si>
  <si>
    <t>Что хорошо сделать в процессе:</t>
  </si>
  <si>
    <t>Закрепиться. Можно подписать договор на сопровождение или как минимум ИТС. Зацепиться с бухгалтерией.</t>
  </si>
  <si>
    <t>Возможно появятся другие роли, которые нужно опрашивать!</t>
  </si>
  <si>
    <t xml:space="preserve">Похоже на компанию с деньгами. </t>
  </si>
  <si>
    <t>Хорошо иметь в портфеле такого клиента</t>
  </si>
  <si>
    <t>Сокрее оценивать по верхней границе из-за возможного появления интервьюируемых людей или того, что хотелок будет сильно много. (например глав буха, или кого-то еще) с одной стороны + наличие лояльных людей + наличие денег в компании.</t>
  </si>
  <si>
    <t>4 встречи с директором + их анализ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</si>
</sst>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  <charset val="204"/>
    </font>
    <font>
      <b/>
      <sz val="1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0061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FFEB9C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/>
    <xf numFmtId="0" fontId="6" fillId="2" borderId="0" applyNumberFormat="0" applyBorder="0" applyAlignment="0" applyProtection="0"/>
    <xf numFmtId="0" fontId="7" fillId="3" borderId="1" applyNumberFormat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12" fillId="6" borderId="0" applyNumberFormat="0" applyBorder="0" applyAlignment="0" applyProtection="0"/>
    <xf numFmtId="0" fontId="11" fillId="7" borderId="4" applyNumberFormat="0" applyAlignment="0" applyProtection="0"/>
    <xf numFmtId="0" fontId="14" fillId="8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wrapText="1"/>
    </xf>
    <xf numFmtId="0" fontId="0" fillId="0" borderId="4" xfId="0" applyBorder="1"/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right" wrapText="1"/>
    </xf>
    <xf numFmtId="0" fontId="9" fillId="0" borderId="0" xfId="0" applyFont="1" applyBorder="1" applyAlignment="1">
      <alignment horizontal="center" wrapText="1"/>
    </xf>
    <xf numFmtId="0" fontId="9" fillId="0" borderId="0" xfId="0" applyFont="1"/>
    <xf numFmtId="0" fontId="0" fillId="0" borderId="0" xfId="0"/>
    <xf numFmtId="0" fontId="11" fillId="7" borderId="4" xfId="6"/>
    <xf numFmtId="9" fontId="11" fillId="7" borderId="4" xfId="6" applyNumberFormat="1"/>
    <xf numFmtId="0" fontId="13" fillId="0" borderId="0" xfId="0" applyFont="1"/>
    <xf numFmtId="0" fontId="0" fillId="0" borderId="0" xfId="0" applyFill="1" applyBorder="1"/>
    <xf numFmtId="0" fontId="0" fillId="0" borderId="0" xfId="0" applyBorder="1"/>
    <xf numFmtId="0" fontId="0" fillId="0" borderId="4" xfId="0" applyBorder="1" applyAlignment="1">
      <alignment wrapText="1"/>
    </xf>
    <xf numFmtId="0" fontId="9" fillId="0" borderId="4" xfId="0" applyFont="1" applyBorder="1"/>
    <xf numFmtId="0" fontId="6" fillId="2" borderId="4" xfId="1" applyBorder="1"/>
    <xf numFmtId="0" fontId="15" fillId="0" borderId="0" xfId="6" applyFont="1" applyFill="1" applyBorder="1"/>
    <xf numFmtId="0" fontId="10" fillId="0" borderId="4" xfId="5" applyFont="1" applyFill="1" applyBorder="1"/>
    <xf numFmtId="0" fontId="14" fillId="8" borderId="4" xfId="7" applyBorder="1"/>
    <xf numFmtId="0" fontId="14" fillId="8" borderId="4" xfId="7" applyFont="1" applyBorder="1"/>
    <xf numFmtId="0" fontId="4" fillId="5" borderId="4" xfId="4" applyFont="1" applyBorder="1"/>
    <xf numFmtId="0" fontId="5" fillId="0" borderId="4" xfId="4" applyFill="1" applyBorder="1"/>
    <xf numFmtId="0" fontId="9" fillId="0" borderId="4" xfId="0" applyFont="1" applyBorder="1" applyAlignment="1">
      <alignment horizontal="center"/>
    </xf>
    <xf numFmtId="0" fontId="9" fillId="0" borderId="0" xfId="0" applyFont="1" applyBorder="1"/>
    <xf numFmtId="0" fontId="8" fillId="0" borderId="0" xfId="0" applyFont="1" applyAlignment="1">
      <alignment wrapText="1"/>
    </xf>
    <xf numFmtId="0" fontId="0" fillId="0" borderId="4" xfId="0" applyBorder="1" applyAlignment="1">
      <alignment horizontal="center" vertical="center" wrapText="1"/>
    </xf>
    <xf numFmtId="0" fontId="15" fillId="0" borderId="4" xfId="6" applyFont="1" applyFill="1" applyBorder="1"/>
    <xf numFmtId="0" fontId="3" fillId="4" borderId="0" xfId="3" applyFont="1" applyAlignment="1">
      <alignment wrapText="1"/>
    </xf>
    <xf numFmtId="0" fontId="0" fillId="0" borderId="4" xfId="0" applyFill="1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10" fillId="0" borderId="0" xfId="1" applyFont="1" applyFill="1" applyBorder="1"/>
    <xf numFmtId="0" fontId="17" fillId="0" borderId="0" xfId="2" applyFont="1" applyFill="1" applyBorder="1"/>
    <xf numFmtId="0" fontId="10" fillId="0" borderId="0" xfId="2" applyFont="1" applyFill="1" applyBorder="1"/>
    <xf numFmtId="0" fontId="2" fillId="0" borderId="0" xfId="0" applyFont="1" applyBorder="1"/>
    <xf numFmtId="0" fontId="10" fillId="0" borderId="4" xfId="2" applyFont="1" applyFill="1" applyBorder="1"/>
    <xf numFmtId="0" fontId="20" fillId="2" borderId="4" xfId="1" applyFont="1" applyBorder="1"/>
    <xf numFmtId="0" fontId="1" fillId="4" borderId="0" xfId="3" applyFont="1" applyAlignment="1">
      <alignment wrapText="1"/>
    </xf>
    <xf numFmtId="0" fontId="1" fillId="9" borderId="0" xfId="3" applyFont="1" applyFill="1" applyAlignment="1">
      <alignment wrapText="1"/>
    </xf>
    <xf numFmtId="0" fontId="1" fillId="5" borderId="0" xfId="4" applyFont="1" applyAlignment="1">
      <alignment wrapText="1"/>
    </xf>
    <xf numFmtId="0" fontId="9" fillId="7" borderId="4" xfId="6" applyFont="1"/>
    <xf numFmtId="0" fontId="9" fillId="0" borderId="4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2" xfId="0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0" fontId="9" fillId="0" borderId="3" xfId="0" applyFont="1" applyBorder="1" applyAlignment="1">
      <alignment horizontal="right"/>
    </xf>
  </cellXfs>
  <cellStyles count="16">
    <cellStyle name="20% - Акцент2" xfId="3" builtinId="34"/>
    <cellStyle name="20% - Акцент3" xfId="4" builtinId="38"/>
    <cellStyle name="Акцент2" xfId="7" builtinId="33"/>
    <cellStyle name="Ввод" xfId="6"/>
    <cellStyle name="Вычисление" xfId="2" builtinId="22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Нейтральный" xfId="5" builtinId="28"/>
    <cellStyle name="Обычный" xfId="0" builtinId="0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Хороший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4"/>
  <sheetViews>
    <sheetView tabSelected="1" workbookViewId="0">
      <selection activeCell="M5" sqref="M5"/>
    </sheetView>
  </sheetViews>
  <sheetFormatPr defaultColWidth="8.85546875" defaultRowHeight="15" x14ac:dyDescent="0.25"/>
  <cols>
    <col min="1" max="1" width="4.140625" customWidth="1"/>
    <col min="2" max="2" width="74.42578125" style="1" customWidth="1"/>
    <col min="3" max="3" width="6" bestFit="1" customWidth="1"/>
    <col min="4" max="4" width="8.42578125" customWidth="1"/>
    <col min="5" max="6" width="8" customWidth="1"/>
    <col min="7" max="7" width="5.85546875" customWidth="1"/>
    <col min="8" max="8" width="7.140625" customWidth="1"/>
    <col min="9" max="9" width="6" style="7" customWidth="1"/>
    <col min="10" max="10" width="5" style="7" customWidth="1"/>
    <col min="11" max="11" width="8.7109375" style="7" customWidth="1"/>
    <col min="12" max="12" width="8.7109375" customWidth="1"/>
    <col min="13" max="14" width="8.7109375" style="7" customWidth="1"/>
    <col min="15" max="15" width="8.85546875" bestFit="1" customWidth="1"/>
    <col min="16" max="16" width="7" bestFit="1" customWidth="1"/>
    <col min="17" max="17" width="6" style="7" customWidth="1"/>
    <col min="18" max="18" width="6.42578125" customWidth="1"/>
  </cols>
  <sheetData>
    <row r="1" spans="1:17" ht="27" customHeight="1" x14ac:dyDescent="0.25">
      <c r="B1" s="1" t="s">
        <v>64</v>
      </c>
      <c r="C1" s="41" t="s">
        <v>23</v>
      </c>
      <c r="D1" s="42"/>
      <c r="E1" s="41" t="s">
        <v>14</v>
      </c>
      <c r="F1" s="42"/>
      <c r="G1" s="41" t="s">
        <v>22</v>
      </c>
      <c r="H1" s="42"/>
      <c r="I1" s="29"/>
      <c r="L1" s="25"/>
      <c r="M1" s="25" t="s">
        <v>26</v>
      </c>
    </row>
    <row r="2" spans="1:17" x14ac:dyDescent="0.25">
      <c r="C2" s="2" t="s">
        <v>0</v>
      </c>
      <c r="D2" s="2" t="s">
        <v>1</v>
      </c>
      <c r="E2" s="2" t="s">
        <v>0</v>
      </c>
      <c r="F2" s="2" t="s">
        <v>1</v>
      </c>
      <c r="G2" s="2" t="s">
        <v>0</v>
      </c>
      <c r="H2" s="2" t="s">
        <v>1</v>
      </c>
      <c r="I2" s="12"/>
      <c r="L2" s="26"/>
      <c r="M2" s="26">
        <v>2200</v>
      </c>
    </row>
    <row r="3" spans="1:17" x14ac:dyDescent="0.25">
      <c r="A3" s="3"/>
      <c r="B3" s="4"/>
      <c r="C3" s="15">
        <f>SUM(C7:C30)</f>
        <v>42</v>
      </c>
      <c r="D3" s="15">
        <f>SUM(D7:D30)</f>
        <v>61.5</v>
      </c>
      <c r="E3" s="35">
        <f>SUM(E7:E43)</f>
        <v>92400</v>
      </c>
      <c r="F3" s="35">
        <f>SUM(F7:F43)</f>
        <v>135300</v>
      </c>
      <c r="G3" s="34">
        <f>SUM(G7:G43)</f>
        <v>19</v>
      </c>
      <c r="H3" s="34">
        <f>SUM(H7:H43)</f>
        <v>36</v>
      </c>
      <c r="I3" s="30"/>
      <c r="Q3" s="16"/>
    </row>
    <row r="4" spans="1:17" x14ac:dyDescent="0.25">
      <c r="A4" s="3"/>
      <c r="B4" s="5"/>
      <c r="C4" s="5"/>
      <c r="D4" s="5"/>
      <c r="E4" s="5"/>
      <c r="F4" s="5"/>
      <c r="G4" s="5"/>
      <c r="M4" s="39">
        <v>0.05</v>
      </c>
      <c r="N4" t="s">
        <v>16</v>
      </c>
    </row>
    <row r="5" spans="1:17" x14ac:dyDescent="0.25">
      <c r="A5" s="43" t="s">
        <v>2</v>
      </c>
      <c r="B5" s="45" t="s">
        <v>3</v>
      </c>
      <c r="C5" s="46" t="s">
        <v>6</v>
      </c>
      <c r="D5" s="47"/>
      <c r="E5" s="46" t="s">
        <v>11</v>
      </c>
      <c r="F5" s="47"/>
      <c r="G5" s="46" t="s">
        <v>21</v>
      </c>
      <c r="H5" s="47"/>
      <c r="M5" s="9">
        <v>0.15</v>
      </c>
      <c r="N5" t="s">
        <v>15</v>
      </c>
      <c r="O5" s="7"/>
      <c r="P5" s="7"/>
      <c r="Q5"/>
    </row>
    <row r="6" spans="1:17" x14ac:dyDescent="0.25">
      <c r="A6" s="44"/>
      <c r="B6" s="45"/>
      <c r="C6" s="2" t="s">
        <v>0</v>
      </c>
      <c r="D6" s="2" t="s">
        <v>1</v>
      </c>
      <c r="E6" s="2" t="s">
        <v>0</v>
      </c>
      <c r="F6" s="2" t="s">
        <v>1</v>
      </c>
      <c r="G6" s="2" t="s">
        <v>0</v>
      </c>
      <c r="H6" s="2" t="s">
        <v>1</v>
      </c>
      <c r="L6" s="7"/>
      <c r="M6" s="8">
        <v>5000</v>
      </c>
      <c r="N6" s="7" t="s">
        <v>30</v>
      </c>
      <c r="O6" s="16"/>
      <c r="Q6"/>
    </row>
    <row r="7" spans="1:17" s="7" customFormat="1" x14ac:dyDescent="0.25">
      <c r="A7" s="7">
        <v>1</v>
      </c>
      <c r="B7" s="1" t="s">
        <v>72</v>
      </c>
      <c r="C7" s="12">
        <f>3*2+3*1.5</f>
        <v>10.5</v>
      </c>
      <c r="D7" s="12">
        <f>3*3+3*1.5</f>
        <v>13.5</v>
      </c>
      <c r="E7" s="32">
        <f t="shared" ref="E7:F11" si="0">C7*$M$2</f>
        <v>23100</v>
      </c>
      <c r="F7" s="32">
        <f t="shared" si="0"/>
        <v>29700</v>
      </c>
      <c r="G7" s="7">
        <v>14</v>
      </c>
      <c r="H7" s="7">
        <v>28</v>
      </c>
      <c r="I7" s="31"/>
      <c r="O7" s="16"/>
    </row>
    <row r="8" spans="1:17" x14ac:dyDescent="0.25">
      <c r="A8">
        <v>2</v>
      </c>
      <c r="B8" s="1" t="s">
        <v>53</v>
      </c>
      <c r="C8" s="7">
        <f>3*2+3*1.5</f>
        <v>10.5</v>
      </c>
      <c r="D8" s="7">
        <f>3*3+3*2</f>
        <v>15</v>
      </c>
      <c r="E8" s="32">
        <f t="shared" si="0"/>
        <v>23100</v>
      </c>
      <c r="F8" s="32">
        <f t="shared" si="0"/>
        <v>33000</v>
      </c>
      <c r="I8" s="31"/>
      <c r="J8"/>
      <c r="K8" s="22" t="s">
        <v>18</v>
      </c>
      <c r="L8" s="22" t="s">
        <v>25</v>
      </c>
      <c r="M8" s="40" t="s">
        <v>17</v>
      </c>
      <c r="N8" s="40"/>
      <c r="O8" s="7"/>
      <c r="Q8"/>
    </row>
    <row r="9" spans="1:17" x14ac:dyDescent="0.25">
      <c r="A9">
        <v>3</v>
      </c>
      <c r="B9" s="1" t="s">
        <v>54</v>
      </c>
      <c r="C9" s="7">
        <f>2*2+2*1.5</f>
        <v>7</v>
      </c>
      <c r="D9" s="7">
        <f>2*2.5+2*2</f>
        <v>9</v>
      </c>
      <c r="E9" s="32">
        <f t="shared" si="0"/>
        <v>15400</v>
      </c>
      <c r="F9" s="32">
        <f t="shared" si="0"/>
        <v>19800</v>
      </c>
      <c r="I9" s="31"/>
      <c r="K9" s="17">
        <f>Лицензии!C3</f>
        <v>0</v>
      </c>
      <c r="L9" s="18">
        <f>K9</f>
        <v>0</v>
      </c>
      <c r="M9" s="21">
        <f>K9</f>
        <v>0</v>
      </c>
      <c r="N9" s="21">
        <f>K9</f>
        <v>0</v>
      </c>
      <c r="O9" s="23" t="s">
        <v>9</v>
      </c>
      <c r="Q9"/>
    </row>
    <row r="10" spans="1:17" x14ac:dyDescent="0.25">
      <c r="A10">
        <v>4</v>
      </c>
      <c r="B10" s="1" t="s">
        <v>56</v>
      </c>
      <c r="C10" s="11">
        <v>10</v>
      </c>
      <c r="D10" s="11">
        <v>16</v>
      </c>
      <c r="E10" s="32">
        <f t="shared" si="0"/>
        <v>22000</v>
      </c>
      <c r="F10" s="32">
        <f t="shared" si="0"/>
        <v>35200</v>
      </c>
      <c r="G10">
        <v>3</v>
      </c>
      <c r="H10">
        <v>6</v>
      </c>
      <c r="K10" s="17">
        <f>E3+(F3-E3)*M4</f>
        <v>94545</v>
      </c>
      <c r="L10" s="19">
        <f>CEILING(K10,M6)</f>
        <v>95000</v>
      </c>
      <c r="M10" s="20">
        <f>CEILING(K10-M5*K10,5000)</f>
        <v>85000</v>
      </c>
      <c r="N10" s="20">
        <f>CEILING(K10+K10*M5,5000)</f>
        <v>110000</v>
      </c>
      <c r="O10" s="23" t="s">
        <v>19</v>
      </c>
      <c r="Q10"/>
    </row>
    <row r="11" spans="1:17" s="7" customFormat="1" x14ac:dyDescent="0.25">
      <c r="A11">
        <v>5</v>
      </c>
      <c r="B11" s="1" t="s">
        <v>55</v>
      </c>
      <c r="C11" s="11">
        <v>4</v>
      </c>
      <c r="D11" s="11">
        <v>8</v>
      </c>
      <c r="E11" s="32">
        <f t="shared" si="0"/>
        <v>8800</v>
      </c>
      <c r="F11" s="32">
        <f t="shared" si="0"/>
        <v>17600</v>
      </c>
      <c r="G11" s="7">
        <v>2</v>
      </c>
      <c r="H11" s="7">
        <v>2</v>
      </c>
    </row>
    <row r="12" spans="1:17" s="7" customFormat="1" x14ac:dyDescent="0.25">
      <c r="B12" s="1"/>
      <c r="C12" s="11"/>
      <c r="D12" s="11"/>
      <c r="G12" s="33"/>
      <c r="H12" s="33"/>
    </row>
    <row r="13" spans="1:17" s="7" customFormat="1" x14ac:dyDescent="0.25">
      <c r="B13" s="1"/>
      <c r="C13" s="11"/>
      <c r="D13" s="11"/>
      <c r="G13" s="33"/>
      <c r="H13" s="33"/>
    </row>
    <row r="14" spans="1:17" x14ac:dyDescent="0.25">
      <c r="G14" s="33"/>
      <c r="H14" s="33"/>
      <c r="J14"/>
      <c r="L14" s="7"/>
      <c r="M14"/>
      <c r="N14" s="6"/>
      <c r="O14" s="7"/>
      <c r="Q14"/>
    </row>
    <row r="15" spans="1:17" x14ac:dyDescent="0.25">
      <c r="A15" t="s">
        <v>4</v>
      </c>
      <c r="G15" s="33"/>
      <c r="H15" s="33"/>
      <c r="J15"/>
      <c r="L15" s="7"/>
      <c r="M15"/>
      <c r="N15"/>
      <c r="O15" s="6"/>
      <c r="Q15"/>
    </row>
    <row r="16" spans="1:17" x14ac:dyDescent="0.25">
      <c r="B16" s="36" t="s">
        <v>57</v>
      </c>
      <c r="G16" s="7"/>
      <c r="H16" s="7"/>
      <c r="J16"/>
      <c r="L16" s="7"/>
      <c r="M16"/>
      <c r="N16"/>
      <c r="O16" s="7"/>
      <c r="Q16"/>
    </row>
    <row r="17" spans="1:17" x14ac:dyDescent="0.25">
      <c r="B17" s="36" t="s">
        <v>58</v>
      </c>
      <c r="G17" s="7"/>
      <c r="H17" s="7"/>
      <c r="J17"/>
      <c r="L17" s="7"/>
      <c r="M17"/>
      <c r="N17"/>
      <c r="O17" s="7"/>
      <c r="Q17"/>
    </row>
    <row r="18" spans="1:17" x14ac:dyDescent="0.25">
      <c r="B18" s="36" t="s">
        <v>60</v>
      </c>
      <c r="G18" s="7"/>
      <c r="H18" s="7"/>
      <c r="J18"/>
      <c r="L18" s="7"/>
      <c r="M18"/>
      <c r="N18"/>
      <c r="O18" s="7"/>
      <c r="Q18"/>
    </row>
    <row r="19" spans="1:17" s="7" customFormat="1" x14ac:dyDescent="0.25">
      <c r="B19" s="36" t="s">
        <v>68</v>
      </c>
      <c r="J19" s="11"/>
      <c r="K19" s="11"/>
      <c r="M19"/>
      <c r="N19"/>
    </row>
    <row r="20" spans="1:17" x14ac:dyDescent="0.25">
      <c r="A20" s="7"/>
      <c r="B20" s="27"/>
      <c r="C20" s="7"/>
      <c r="D20" s="7"/>
      <c r="G20" s="7"/>
      <c r="H20" s="7"/>
      <c r="J20" s="11"/>
      <c r="K20" s="11"/>
      <c r="L20" s="7"/>
      <c r="O20" s="7"/>
      <c r="Q20"/>
    </row>
    <row r="21" spans="1:17" x14ac:dyDescent="0.25">
      <c r="B21" s="37" t="s">
        <v>69</v>
      </c>
      <c r="G21" s="7"/>
      <c r="H21" s="7"/>
      <c r="J21" s="11"/>
      <c r="K21" s="11"/>
      <c r="L21" s="7"/>
      <c r="M21"/>
      <c r="N21"/>
      <c r="O21" s="7"/>
      <c r="Q21"/>
    </row>
    <row r="22" spans="1:17" s="7" customFormat="1" x14ac:dyDescent="0.25">
      <c r="B22" s="38" t="s">
        <v>59</v>
      </c>
      <c r="J22" s="11"/>
      <c r="K22" s="11"/>
    </row>
    <row r="23" spans="1:17" s="7" customFormat="1" x14ac:dyDescent="0.25">
      <c r="A23"/>
      <c r="B23" s="38" t="s">
        <v>70</v>
      </c>
      <c r="C23"/>
      <c r="D23"/>
      <c r="J23" s="11"/>
      <c r="K23" s="11"/>
    </row>
    <row r="24" spans="1:17" x14ac:dyDescent="0.25">
      <c r="B24" s="38"/>
      <c r="G24" s="7"/>
      <c r="H24" s="7"/>
      <c r="J24"/>
      <c r="L24" s="7"/>
      <c r="M24"/>
      <c r="N24"/>
      <c r="O24" s="7"/>
      <c r="Q24"/>
    </row>
    <row r="25" spans="1:17" x14ac:dyDescent="0.25">
      <c r="G25" s="7"/>
      <c r="H25" s="7"/>
      <c r="J25"/>
      <c r="L25" s="7"/>
      <c r="M25"/>
      <c r="N25"/>
      <c r="O25" s="7"/>
      <c r="Q25"/>
    </row>
    <row r="26" spans="1:17" x14ac:dyDescent="0.25">
      <c r="A26" s="6" t="s">
        <v>5</v>
      </c>
      <c r="G26" s="7"/>
      <c r="H26" s="7"/>
      <c r="J26"/>
      <c r="L26" s="7"/>
      <c r="M26"/>
      <c r="N26"/>
      <c r="O26" s="7"/>
      <c r="Q26"/>
    </row>
    <row r="27" spans="1:17" ht="60" x14ac:dyDescent="0.25">
      <c r="B27" s="1" t="s">
        <v>71</v>
      </c>
      <c r="G27" s="7"/>
      <c r="H27" s="7"/>
      <c r="J27"/>
      <c r="L27" s="7"/>
      <c r="M27"/>
      <c r="N27"/>
      <c r="O27" s="7"/>
      <c r="Q27"/>
    </row>
    <row r="28" spans="1:17" x14ac:dyDescent="0.25">
      <c r="G28" s="7"/>
      <c r="H28" s="7"/>
      <c r="J28"/>
      <c r="L28" s="7"/>
      <c r="M28"/>
      <c r="N28"/>
      <c r="O28" s="7"/>
      <c r="Q28"/>
    </row>
    <row r="29" spans="1:17" x14ac:dyDescent="0.25">
      <c r="G29" s="7"/>
      <c r="H29" s="7"/>
      <c r="J29"/>
      <c r="L29" s="7"/>
      <c r="M29"/>
      <c r="N29"/>
      <c r="O29" s="7"/>
      <c r="Q29"/>
    </row>
    <row r="30" spans="1:17" x14ac:dyDescent="0.25">
      <c r="G30" s="7"/>
      <c r="H30" s="7"/>
      <c r="J30"/>
      <c r="L30" s="7"/>
      <c r="M30"/>
      <c r="N30"/>
      <c r="O30" s="7"/>
      <c r="Q30"/>
    </row>
    <row r="31" spans="1:17" x14ac:dyDescent="0.25">
      <c r="G31" s="7"/>
      <c r="H31" s="7"/>
      <c r="J31"/>
      <c r="L31" s="7"/>
      <c r="M31"/>
      <c r="N31"/>
      <c r="O31" s="7"/>
      <c r="Q31"/>
    </row>
    <row r="32" spans="1:17" x14ac:dyDescent="0.25">
      <c r="G32" s="7"/>
      <c r="H32" s="7"/>
      <c r="J32"/>
      <c r="L32" s="7"/>
      <c r="M32"/>
      <c r="N32"/>
      <c r="O32" s="7"/>
      <c r="Q32"/>
    </row>
    <row r="33" spans="2:17" x14ac:dyDescent="0.25">
      <c r="G33" s="7"/>
      <c r="H33" s="7"/>
      <c r="J33"/>
      <c r="L33" s="7"/>
      <c r="M33"/>
      <c r="N33"/>
      <c r="O33" s="7"/>
      <c r="Q33"/>
    </row>
    <row r="34" spans="2:17" x14ac:dyDescent="0.25">
      <c r="G34" s="7"/>
      <c r="H34" s="7"/>
      <c r="J34"/>
      <c r="L34" s="7"/>
      <c r="M34"/>
      <c r="N34"/>
      <c r="O34" s="7"/>
      <c r="Q34"/>
    </row>
    <row r="35" spans="2:17" x14ac:dyDescent="0.25">
      <c r="B35" s="24"/>
      <c r="G35" s="7"/>
      <c r="H35" s="7"/>
      <c r="J35"/>
      <c r="L35" s="7"/>
      <c r="M35"/>
      <c r="N35"/>
      <c r="O35" s="7"/>
      <c r="Q35"/>
    </row>
    <row r="36" spans="2:17" x14ac:dyDescent="0.25">
      <c r="B36" s="24"/>
      <c r="G36" s="7"/>
      <c r="H36" s="7"/>
      <c r="J36"/>
      <c r="L36" s="7"/>
      <c r="M36"/>
      <c r="N36"/>
      <c r="O36" s="7"/>
      <c r="Q36"/>
    </row>
    <row r="37" spans="2:17" x14ac:dyDescent="0.25">
      <c r="B37" s="24"/>
      <c r="G37" s="7"/>
      <c r="H37" s="7"/>
      <c r="J37"/>
      <c r="L37" s="7"/>
      <c r="M37"/>
      <c r="N37"/>
      <c r="O37" s="7"/>
      <c r="Q37"/>
    </row>
    <row r="38" spans="2:17" x14ac:dyDescent="0.25">
      <c r="G38" s="7"/>
      <c r="H38" s="7"/>
      <c r="J38"/>
      <c r="L38" s="7"/>
      <c r="M38"/>
      <c r="N38"/>
      <c r="O38" s="7"/>
      <c r="Q38"/>
    </row>
    <row r="39" spans="2:17" x14ac:dyDescent="0.25">
      <c r="G39" s="7"/>
      <c r="H39" s="7"/>
      <c r="J39"/>
      <c r="L39" s="7"/>
      <c r="M39"/>
      <c r="N39"/>
      <c r="O39" s="7"/>
      <c r="Q39"/>
    </row>
    <row r="40" spans="2:17" x14ac:dyDescent="0.25">
      <c r="G40" s="7"/>
      <c r="H40" s="7"/>
      <c r="J40"/>
      <c r="L40" s="7"/>
      <c r="M40"/>
      <c r="N40"/>
      <c r="O40" s="7"/>
      <c r="Q40"/>
    </row>
    <row r="41" spans="2:17" x14ac:dyDescent="0.25">
      <c r="G41" s="7"/>
      <c r="H41" s="7"/>
      <c r="J41"/>
      <c r="L41" s="7"/>
      <c r="M41"/>
      <c r="N41"/>
      <c r="O41" s="7"/>
      <c r="Q41"/>
    </row>
    <row r="42" spans="2:17" x14ac:dyDescent="0.25">
      <c r="G42" s="7"/>
      <c r="H42" s="7"/>
      <c r="J42"/>
      <c r="L42" s="7"/>
      <c r="M42"/>
      <c r="N42"/>
      <c r="O42" s="7"/>
      <c r="Q42"/>
    </row>
    <row r="43" spans="2:17" x14ac:dyDescent="0.25">
      <c r="G43" s="7"/>
      <c r="H43" s="7"/>
      <c r="J43"/>
      <c r="L43" s="7"/>
      <c r="M43"/>
      <c r="N43"/>
      <c r="O43" s="7"/>
      <c r="Q43"/>
    </row>
    <row r="44" spans="2:17" x14ac:dyDescent="0.25">
      <c r="G44" s="7"/>
      <c r="H44" s="7"/>
      <c r="J44"/>
      <c r="L44" s="7"/>
      <c r="M44"/>
      <c r="N44"/>
      <c r="O44" s="7"/>
      <c r="Q44"/>
    </row>
    <row r="45" spans="2:17" x14ac:dyDescent="0.25">
      <c r="G45" s="7"/>
      <c r="H45" s="7"/>
      <c r="J45"/>
      <c r="L45" s="7"/>
      <c r="M45"/>
      <c r="N45"/>
      <c r="O45" s="7"/>
      <c r="Q45"/>
    </row>
    <row r="46" spans="2:17" x14ac:dyDescent="0.25">
      <c r="G46" s="7"/>
      <c r="H46" s="7"/>
      <c r="J46"/>
      <c r="L46" s="7"/>
      <c r="M46"/>
      <c r="N46"/>
      <c r="O46" s="7"/>
      <c r="Q46"/>
    </row>
    <row r="47" spans="2:17" x14ac:dyDescent="0.25">
      <c r="G47" s="7"/>
      <c r="H47" s="7"/>
      <c r="J47"/>
      <c r="L47" s="7"/>
      <c r="M47"/>
      <c r="N47"/>
      <c r="O47" s="7"/>
      <c r="Q47"/>
    </row>
    <row r="48" spans="2:17" x14ac:dyDescent="0.25">
      <c r="G48" s="7"/>
      <c r="H48" s="7"/>
      <c r="J48"/>
      <c r="L48" s="7"/>
      <c r="M48"/>
      <c r="N48"/>
      <c r="O48" s="7"/>
      <c r="Q48"/>
    </row>
    <row r="49" spans="7:17" x14ac:dyDescent="0.25">
      <c r="G49" s="7"/>
      <c r="H49" s="7"/>
      <c r="J49"/>
      <c r="L49" s="7"/>
      <c r="M49"/>
      <c r="N49"/>
      <c r="O49" s="7"/>
      <c r="Q49"/>
    </row>
    <row r="50" spans="7:17" x14ac:dyDescent="0.25">
      <c r="G50" s="7"/>
      <c r="H50" s="7"/>
      <c r="J50"/>
      <c r="L50" s="7"/>
      <c r="M50"/>
      <c r="N50"/>
      <c r="O50" s="7"/>
      <c r="Q50"/>
    </row>
    <row r="51" spans="7:17" x14ac:dyDescent="0.25">
      <c r="G51" s="7"/>
      <c r="H51" s="7"/>
      <c r="J51"/>
      <c r="L51" s="7"/>
      <c r="M51"/>
      <c r="N51"/>
      <c r="O51" s="7"/>
      <c r="Q51"/>
    </row>
    <row r="52" spans="7:17" x14ac:dyDescent="0.25">
      <c r="G52" s="7"/>
      <c r="H52" s="7"/>
      <c r="J52"/>
      <c r="L52" s="7"/>
      <c r="M52"/>
      <c r="N52"/>
      <c r="O52" s="7"/>
      <c r="Q52"/>
    </row>
    <row r="53" spans="7:17" x14ac:dyDescent="0.25">
      <c r="G53" s="7"/>
      <c r="H53" s="7"/>
      <c r="J53"/>
      <c r="L53" s="7"/>
      <c r="M53"/>
      <c r="N53"/>
      <c r="O53" s="7"/>
      <c r="Q53"/>
    </row>
    <row r="54" spans="7:17" x14ac:dyDescent="0.25">
      <c r="G54" s="7"/>
      <c r="H54" s="7"/>
      <c r="J54"/>
      <c r="L54" s="7"/>
      <c r="M54"/>
      <c r="N54"/>
      <c r="O54" s="7"/>
      <c r="Q54"/>
    </row>
    <row r="55" spans="7:17" x14ac:dyDescent="0.25">
      <c r="G55" s="7"/>
      <c r="H55" s="7"/>
      <c r="J55"/>
      <c r="L55" s="7"/>
      <c r="M55"/>
      <c r="N55"/>
      <c r="O55" s="7"/>
      <c r="Q55"/>
    </row>
    <row r="56" spans="7:17" x14ac:dyDescent="0.25">
      <c r="G56" s="7"/>
      <c r="H56" s="7"/>
      <c r="J56"/>
      <c r="L56" s="7"/>
      <c r="M56"/>
      <c r="N56"/>
      <c r="O56" s="7"/>
      <c r="Q56"/>
    </row>
    <row r="57" spans="7:17" x14ac:dyDescent="0.25">
      <c r="G57" s="7"/>
      <c r="H57" s="7"/>
      <c r="J57"/>
      <c r="L57" s="7"/>
      <c r="M57"/>
      <c r="N57"/>
      <c r="O57" s="7"/>
      <c r="Q57"/>
    </row>
    <row r="58" spans="7:17" x14ac:dyDescent="0.25">
      <c r="G58" s="7"/>
      <c r="H58" s="7"/>
      <c r="J58"/>
      <c r="L58" s="7"/>
      <c r="M58"/>
      <c r="N58"/>
      <c r="O58" s="7"/>
      <c r="Q58"/>
    </row>
    <row r="59" spans="7:17" x14ac:dyDescent="0.25">
      <c r="G59" s="7"/>
      <c r="H59" s="7"/>
      <c r="J59"/>
      <c r="L59" s="7"/>
      <c r="M59"/>
      <c r="N59"/>
      <c r="O59" s="7"/>
      <c r="Q59"/>
    </row>
    <row r="60" spans="7:17" x14ac:dyDescent="0.25">
      <c r="G60" s="7"/>
      <c r="H60" s="7"/>
      <c r="J60"/>
      <c r="L60" s="7"/>
      <c r="M60"/>
      <c r="N60"/>
      <c r="O60" s="7"/>
      <c r="Q60"/>
    </row>
    <row r="61" spans="7:17" x14ac:dyDescent="0.25">
      <c r="G61" s="7"/>
      <c r="H61" s="7"/>
      <c r="J61"/>
      <c r="L61" s="7"/>
      <c r="M61"/>
      <c r="N61"/>
      <c r="O61" s="7"/>
      <c r="Q61"/>
    </row>
    <row r="62" spans="7:17" x14ac:dyDescent="0.25">
      <c r="G62" s="7"/>
      <c r="H62" s="7"/>
      <c r="J62"/>
      <c r="L62" s="7"/>
      <c r="M62"/>
      <c r="N62"/>
      <c r="O62" s="7"/>
      <c r="Q62"/>
    </row>
    <row r="63" spans="7:17" x14ac:dyDescent="0.25">
      <c r="G63" s="7"/>
      <c r="H63" s="7"/>
      <c r="J63"/>
      <c r="L63" s="7"/>
      <c r="M63"/>
      <c r="N63"/>
      <c r="O63" s="7"/>
      <c r="Q63"/>
    </row>
    <row r="64" spans="7:17" x14ac:dyDescent="0.25">
      <c r="G64" s="7"/>
      <c r="H64" s="7"/>
      <c r="J64"/>
      <c r="L64" s="7"/>
      <c r="M64"/>
      <c r="N64"/>
      <c r="O64" s="7"/>
      <c r="Q64"/>
    </row>
    <row r="65" spans="7:17" x14ac:dyDescent="0.25">
      <c r="G65" s="7"/>
      <c r="H65" s="7"/>
      <c r="J65"/>
      <c r="L65" s="7"/>
      <c r="M65"/>
      <c r="N65"/>
      <c r="O65" s="7"/>
      <c r="Q65"/>
    </row>
    <row r="66" spans="7:17" x14ac:dyDescent="0.25">
      <c r="G66" s="7"/>
      <c r="H66" s="7"/>
      <c r="J66"/>
      <c r="L66" s="7"/>
      <c r="M66"/>
      <c r="N66"/>
      <c r="O66" s="7"/>
      <c r="Q66"/>
    </row>
    <row r="67" spans="7:17" x14ac:dyDescent="0.25">
      <c r="G67" s="7"/>
      <c r="H67" s="7"/>
      <c r="J67"/>
      <c r="L67" s="7"/>
      <c r="M67"/>
      <c r="N67"/>
      <c r="O67" s="7"/>
      <c r="Q67"/>
    </row>
    <row r="68" spans="7:17" x14ac:dyDescent="0.25">
      <c r="G68" s="7"/>
      <c r="H68" s="7"/>
      <c r="J68"/>
      <c r="L68" s="7"/>
      <c r="M68"/>
      <c r="N68"/>
      <c r="O68" s="7"/>
      <c r="Q68"/>
    </row>
    <row r="69" spans="7:17" x14ac:dyDescent="0.25">
      <c r="G69" s="7"/>
      <c r="H69" s="7"/>
      <c r="J69"/>
      <c r="L69" s="7"/>
      <c r="M69"/>
      <c r="N69"/>
      <c r="O69" s="7"/>
      <c r="Q69"/>
    </row>
    <row r="70" spans="7:17" x14ac:dyDescent="0.25">
      <c r="G70" s="7"/>
      <c r="H70" s="7"/>
      <c r="J70"/>
      <c r="L70" s="7"/>
      <c r="M70"/>
      <c r="N70"/>
      <c r="O70" s="7"/>
      <c r="Q70"/>
    </row>
    <row r="71" spans="7:17" x14ac:dyDescent="0.25">
      <c r="G71" s="7"/>
      <c r="H71" s="7"/>
      <c r="J71"/>
      <c r="L71" s="7"/>
      <c r="M71"/>
      <c r="N71"/>
      <c r="O71" s="7"/>
      <c r="Q71"/>
    </row>
    <row r="72" spans="7:17" x14ac:dyDescent="0.25">
      <c r="G72" s="7"/>
      <c r="H72" s="7"/>
      <c r="J72"/>
      <c r="L72" s="7"/>
      <c r="M72"/>
      <c r="N72"/>
      <c r="O72" s="7"/>
      <c r="Q72"/>
    </row>
    <row r="73" spans="7:17" x14ac:dyDescent="0.25">
      <c r="G73" s="7"/>
      <c r="H73" s="7"/>
      <c r="J73"/>
      <c r="L73" s="7"/>
      <c r="M73"/>
      <c r="N73"/>
      <c r="O73" s="7"/>
      <c r="Q73"/>
    </row>
    <row r="74" spans="7:17" x14ac:dyDescent="0.25">
      <c r="G74" s="7"/>
      <c r="H74" s="7"/>
      <c r="J74"/>
      <c r="L74" s="7"/>
      <c r="M74"/>
      <c r="N74"/>
      <c r="O74" s="7"/>
      <c r="Q74"/>
    </row>
    <row r="75" spans="7:17" x14ac:dyDescent="0.25">
      <c r="G75" s="7"/>
      <c r="H75" s="7"/>
      <c r="J75"/>
      <c r="L75" s="7"/>
      <c r="M75"/>
      <c r="N75"/>
      <c r="O75" s="7"/>
      <c r="Q75"/>
    </row>
    <row r="76" spans="7:17" x14ac:dyDescent="0.25">
      <c r="G76" s="7"/>
      <c r="H76" s="7"/>
      <c r="J76"/>
      <c r="L76" s="7"/>
      <c r="M76"/>
      <c r="N76"/>
      <c r="O76" s="7"/>
      <c r="Q76"/>
    </row>
    <row r="77" spans="7:17" x14ac:dyDescent="0.25">
      <c r="G77" s="7"/>
      <c r="H77" s="7"/>
      <c r="J77"/>
      <c r="L77" s="7"/>
      <c r="M77"/>
      <c r="N77"/>
      <c r="O77" s="7"/>
      <c r="Q77"/>
    </row>
    <row r="78" spans="7:17" x14ac:dyDescent="0.25">
      <c r="G78" s="7"/>
      <c r="H78" s="7"/>
      <c r="J78"/>
      <c r="L78" s="7"/>
      <c r="M78"/>
      <c r="N78"/>
      <c r="O78" s="7"/>
      <c r="Q78"/>
    </row>
    <row r="79" spans="7:17" x14ac:dyDescent="0.25">
      <c r="G79" s="7"/>
      <c r="H79" s="7"/>
      <c r="J79"/>
      <c r="L79" s="7"/>
      <c r="M79"/>
      <c r="N79"/>
      <c r="O79" s="7"/>
      <c r="Q79"/>
    </row>
    <row r="80" spans="7:17" x14ac:dyDescent="0.25">
      <c r="G80" s="7"/>
      <c r="H80" s="7"/>
      <c r="J80"/>
      <c r="L80" s="7"/>
      <c r="M80"/>
      <c r="N80"/>
      <c r="O80" s="7"/>
      <c r="Q80"/>
    </row>
    <row r="81" spans="7:17" x14ac:dyDescent="0.25">
      <c r="G81" s="7"/>
      <c r="H81" s="7"/>
      <c r="J81"/>
      <c r="L81" s="7"/>
      <c r="M81"/>
      <c r="N81"/>
      <c r="O81" s="7"/>
      <c r="Q81"/>
    </row>
    <row r="82" spans="7:17" x14ac:dyDescent="0.25">
      <c r="G82" s="7"/>
      <c r="H82" s="7"/>
      <c r="J82"/>
      <c r="L82" s="7"/>
      <c r="M82"/>
      <c r="N82"/>
      <c r="O82" s="7"/>
      <c r="Q82"/>
    </row>
    <row r="83" spans="7:17" x14ac:dyDescent="0.25">
      <c r="G83" s="7"/>
      <c r="H83" s="7"/>
      <c r="J83"/>
      <c r="L83" s="7"/>
      <c r="M83"/>
      <c r="N83"/>
      <c r="O83" s="7"/>
      <c r="Q83"/>
    </row>
    <row r="84" spans="7:17" x14ac:dyDescent="0.25">
      <c r="G84" s="7"/>
      <c r="H84" s="7"/>
      <c r="J84"/>
      <c r="L84" s="7"/>
      <c r="M84"/>
      <c r="N84"/>
      <c r="O84" s="7"/>
      <c r="Q84"/>
    </row>
    <row r="85" spans="7:17" x14ac:dyDescent="0.25">
      <c r="G85" s="7"/>
      <c r="H85" s="7"/>
      <c r="J85"/>
      <c r="L85" s="7"/>
      <c r="M85"/>
      <c r="N85"/>
      <c r="O85" s="7"/>
      <c r="Q85"/>
    </row>
    <row r="86" spans="7:17" x14ac:dyDescent="0.25">
      <c r="G86" s="7"/>
      <c r="H86" s="7"/>
      <c r="J86"/>
      <c r="L86" s="7"/>
      <c r="M86"/>
      <c r="N86"/>
      <c r="O86" s="7"/>
      <c r="Q86"/>
    </row>
    <row r="87" spans="7:17" x14ac:dyDescent="0.25">
      <c r="G87" s="7"/>
      <c r="H87" s="7"/>
      <c r="J87"/>
      <c r="L87" s="7"/>
      <c r="M87"/>
      <c r="N87"/>
      <c r="O87" s="7"/>
      <c r="Q87"/>
    </row>
    <row r="88" spans="7:17" x14ac:dyDescent="0.25">
      <c r="G88" s="7"/>
      <c r="H88" s="7"/>
      <c r="J88"/>
      <c r="L88" s="7"/>
      <c r="M88"/>
      <c r="N88"/>
      <c r="O88" s="7"/>
      <c r="Q88"/>
    </row>
    <row r="89" spans="7:17" x14ac:dyDescent="0.25">
      <c r="G89" s="7"/>
      <c r="H89" s="7"/>
      <c r="J89"/>
      <c r="L89" s="7"/>
      <c r="M89"/>
      <c r="N89"/>
      <c r="O89" s="7"/>
      <c r="Q89"/>
    </row>
    <row r="90" spans="7:17" x14ac:dyDescent="0.25">
      <c r="G90" s="7"/>
      <c r="H90" s="7"/>
      <c r="J90"/>
      <c r="L90" s="7"/>
      <c r="M90"/>
      <c r="N90"/>
      <c r="O90" s="7"/>
      <c r="Q90"/>
    </row>
    <row r="91" spans="7:17" x14ac:dyDescent="0.25">
      <c r="G91" s="7"/>
      <c r="H91" s="7"/>
      <c r="J91"/>
      <c r="L91" s="7"/>
      <c r="M91"/>
      <c r="N91"/>
      <c r="O91" s="7"/>
      <c r="Q91"/>
    </row>
    <row r="92" spans="7:17" x14ac:dyDescent="0.25">
      <c r="G92" s="7"/>
      <c r="H92" s="7"/>
      <c r="J92"/>
      <c r="L92" s="7"/>
      <c r="M92"/>
      <c r="N92"/>
      <c r="O92" s="7"/>
      <c r="Q92"/>
    </row>
    <row r="93" spans="7:17" x14ac:dyDescent="0.25">
      <c r="G93" s="7"/>
      <c r="H93" s="7"/>
      <c r="J93"/>
      <c r="L93" s="7"/>
      <c r="M93"/>
      <c r="N93"/>
      <c r="O93" s="7"/>
      <c r="Q93"/>
    </row>
    <row r="94" spans="7:17" x14ac:dyDescent="0.25">
      <c r="G94" s="7"/>
      <c r="H94" s="7"/>
      <c r="J94"/>
      <c r="L94" s="7"/>
      <c r="M94"/>
      <c r="N94"/>
      <c r="O94" s="7"/>
      <c r="Q94"/>
    </row>
    <row r="95" spans="7:17" x14ac:dyDescent="0.25">
      <c r="G95" s="7"/>
      <c r="H95" s="7"/>
      <c r="J95"/>
      <c r="L95" s="7"/>
      <c r="M95"/>
      <c r="N95"/>
      <c r="O95" s="7"/>
      <c r="Q95"/>
    </row>
    <row r="96" spans="7:17" x14ac:dyDescent="0.25">
      <c r="G96" s="7"/>
      <c r="H96" s="7"/>
      <c r="J96"/>
      <c r="L96" s="7"/>
      <c r="M96"/>
      <c r="N96"/>
      <c r="O96" s="7"/>
      <c r="Q96"/>
    </row>
    <row r="97" spans="7:17" x14ac:dyDescent="0.25">
      <c r="G97" s="7"/>
      <c r="H97" s="7"/>
      <c r="J97"/>
      <c r="L97" s="7"/>
      <c r="M97"/>
      <c r="N97"/>
      <c r="O97" s="7"/>
      <c r="Q97"/>
    </row>
    <row r="98" spans="7:17" x14ac:dyDescent="0.25">
      <c r="G98" s="7"/>
      <c r="H98" s="7"/>
      <c r="J98"/>
      <c r="L98" s="7"/>
      <c r="M98"/>
      <c r="N98"/>
      <c r="O98" s="7"/>
      <c r="Q98"/>
    </row>
    <row r="99" spans="7:17" x14ac:dyDescent="0.25">
      <c r="G99" s="7"/>
      <c r="H99" s="7"/>
      <c r="J99"/>
      <c r="L99" s="7"/>
      <c r="M99"/>
      <c r="N99"/>
      <c r="O99" s="7"/>
      <c r="Q99"/>
    </row>
    <row r="100" spans="7:17" x14ac:dyDescent="0.25">
      <c r="G100" s="7"/>
      <c r="H100" s="7"/>
      <c r="J100"/>
      <c r="L100" s="7"/>
      <c r="M100"/>
      <c r="N100"/>
      <c r="O100" s="7"/>
      <c r="Q100"/>
    </row>
    <row r="101" spans="7:17" x14ac:dyDescent="0.25">
      <c r="G101" s="7"/>
      <c r="H101" s="7"/>
      <c r="J101"/>
      <c r="L101" s="7"/>
      <c r="M101"/>
      <c r="N101"/>
      <c r="O101" s="7"/>
      <c r="Q101"/>
    </row>
    <row r="102" spans="7:17" x14ac:dyDescent="0.25">
      <c r="G102" s="7"/>
      <c r="H102" s="7"/>
      <c r="J102"/>
      <c r="L102" s="7"/>
      <c r="M102"/>
      <c r="N102"/>
      <c r="O102" s="7"/>
      <c r="Q102"/>
    </row>
    <row r="103" spans="7:17" x14ac:dyDescent="0.25">
      <c r="G103" s="7"/>
      <c r="H103" s="7"/>
      <c r="J103"/>
      <c r="L103" s="7"/>
      <c r="M103"/>
      <c r="N103"/>
      <c r="O103" s="7"/>
      <c r="Q103"/>
    </row>
    <row r="104" spans="7:17" x14ac:dyDescent="0.25">
      <c r="J104"/>
      <c r="L104" s="7"/>
      <c r="M104"/>
      <c r="N104"/>
      <c r="O104" s="7"/>
    </row>
  </sheetData>
  <mergeCells count="9">
    <mergeCell ref="M8:N8"/>
    <mergeCell ref="C1:D1"/>
    <mergeCell ref="E1:F1"/>
    <mergeCell ref="A5:A6"/>
    <mergeCell ref="B5:B6"/>
    <mergeCell ref="C5:D5"/>
    <mergeCell ref="G1:H1"/>
    <mergeCell ref="E5:F5"/>
    <mergeCell ref="G5:H5"/>
  </mergeCells>
  <pageMargins left="0.7" right="0.7" top="0.75" bottom="0.75" header="0.3" footer="0.3"/>
  <pageSetup paperSize="9" orientation="portrait" horizontalDpi="4294967292" verticalDpi="4294967292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4"/>
  <sheetViews>
    <sheetView workbookViewId="0">
      <selection activeCell="C9" sqref="C9"/>
    </sheetView>
  </sheetViews>
  <sheetFormatPr defaultColWidth="8.85546875" defaultRowHeight="15" x14ac:dyDescent="0.25"/>
  <cols>
    <col min="1" max="1" width="3.28515625" style="7" customWidth="1"/>
    <col min="2" max="2" width="39.42578125" customWidth="1"/>
    <col min="3" max="3" width="7.28515625" style="7" bestFit="1" customWidth="1"/>
    <col min="4" max="4" width="6" bestFit="1" customWidth="1"/>
    <col min="5" max="5" width="7" bestFit="1" customWidth="1"/>
  </cols>
  <sheetData>
    <row r="2" spans="2:5" x14ac:dyDescent="0.25">
      <c r="B2" s="2" t="s">
        <v>20</v>
      </c>
      <c r="C2" s="2" t="s">
        <v>12</v>
      </c>
      <c r="D2" s="2" t="s">
        <v>10</v>
      </c>
      <c r="E2" s="2" t="s">
        <v>11</v>
      </c>
    </row>
    <row r="3" spans="2:5" x14ac:dyDescent="0.25">
      <c r="B3" s="14" t="s">
        <v>13</v>
      </c>
      <c r="C3" s="48">
        <f>SUM(E4:E40)</f>
        <v>0</v>
      </c>
      <c r="D3" s="49"/>
      <c r="E3" s="50"/>
    </row>
    <row r="4" spans="2:5" x14ac:dyDescent="0.25">
      <c r="B4" s="13" t="s">
        <v>7</v>
      </c>
      <c r="C4" s="13">
        <v>0</v>
      </c>
      <c r="D4" s="2">
        <v>17400</v>
      </c>
      <c r="E4" s="2">
        <f t="shared" ref="E4:E9" si="0">C4*D4</f>
        <v>0</v>
      </c>
    </row>
    <row r="5" spans="2:5" x14ac:dyDescent="0.25">
      <c r="B5" s="13" t="s">
        <v>8</v>
      </c>
      <c r="C5" s="13">
        <v>0</v>
      </c>
      <c r="D5" s="2">
        <v>13000</v>
      </c>
      <c r="E5" s="2">
        <f t="shared" si="0"/>
        <v>0</v>
      </c>
    </row>
    <row r="6" spans="2:5" x14ac:dyDescent="0.25">
      <c r="B6" s="13" t="s">
        <v>24</v>
      </c>
      <c r="C6" s="13">
        <v>0</v>
      </c>
      <c r="D6" s="2">
        <v>6300</v>
      </c>
      <c r="E6" s="2">
        <f t="shared" si="0"/>
        <v>0</v>
      </c>
    </row>
    <row r="7" spans="2:5" x14ac:dyDescent="0.25">
      <c r="B7" s="13" t="s">
        <v>27</v>
      </c>
      <c r="C7" s="13">
        <v>0</v>
      </c>
      <c r="D7" s="2">
        <v>13000</v>
      </c>
      <c r="E7" s="2">
        <f t="shared" si="0"/>
        <v>0</v>
      </c>
    </row>
    <row r="8" spans="2:5" x14ac:dyDescent="0.25">
      <c r="B8" s="28" t="s">
        <v>29</v>
      </c>
      <c r="C8" s="13">
        <v>0</v>
      </c>
      <c r="D8" s="2">
        <v>12528</v>
      </c>
      <c r="E8" s="2">
        <f t="shared" si="0"/>
        <v>0</v>
      </c>
    </row>
    <row r="9" spans="2:5" x14ac:dyDescent="0.25">
      <c r="B9" s="28" t="s">
        <v>28</v>
      </c>
      <c r="C9" s="13">
        <v>0</v>
      </c>
      <c r="D9" s="2">
        <v>29664</v>
      </c>
      <c r="E9" s="2">
        <f t="shared" si="0"/>
        <v>0</v>
      </c>
    </row>
    <row r="11" spans="2:5" x14ac:dyDescent="0.25">
      <c r="B11" s="7"/>
      <c r="D11" s="7"/>
      <c r="E11" s="7"/>
    </row>
    <row r="12" spans="2:5" x14ac:dyDescent="0.25">
      <c r="B12" s="7"/>
      <c r="D12" s="7"/>
      <c r="E12" s="7"/>
    </row>
    <row r="13" spans="2:5" x14ac:dyDescent="0.25">
      <c r="B13" s="7"/>
      <c r="D13" s="7"/>
      <c r="E13" s="7"/>
    </row>
    <row r="14" spans="2:5" x14ac:dyDescent="0.25">
      <c r="B14" s="7"/>
      <c r="D14" s="7"/>
      <c r="E14" s="7"/>
    </row>
    <row r="24" spans="2:5" x14ac:dyDescent="0.25">
      <c r="B24" s="7"/>
      <c r="D24" s="7"/>
      <c r="E24" s="7"/>
    </row>
  </sheetData>
  <mergeCells count="1">
    <mergeCell ref="C3:E3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5"/>
  <sheetViews>
    <sheetView topLeftCell="A10" workbookViewId="0">
      <selection activeCell="AH18" sqref="AH18"/>
    </sheetView>
  </sheetViews>
  <sheetFormatPr defaultColWidth="8.85546875" defaultRowHeight="15" x14ac:dyDescent="0.25"/>
  <cols>
    <col min="1" max="81" width="2.7109375" customWidth="1"/>
  </cols>
  <sheetData>
    <row r="2" spans="1:2" x14ac:dyDescent="0.25">
      <c r="A2" t="s">
        <v>31</v>
      </c>
    </row>
    <row r="3" spans="1:2" x14ac:dyDescent="0.25">
      <c r="A3" t="s">
        <v>32</v>
      </c>
    </row>
    <row r="5" spans="1:2" x14ac:dyDescent="0.25">
      <c r="A5" s="6" t="s">
        <v>33</v>
      </c>
    </row>
    <row r="6" spans="1:2" x14ac:dyDescent="0.25">
      <c r="A6" t="s">
        <v>34</v>
      </c>
      <c r="B6" t="s">
        <v>39</v>
      </c>
    </row>
    <row r="7" spans="1:2" x14ac:dyDescent="0.25">
      <c r="A7" t="s">
        <v>35</v>
      </c>
      <c r="B7" t="s">
        <v>38</v>
      </c>
    </row>
    <row r="8" spans="1:2" x14ac:dyDescent="0.25">
      <c r="A8" t="s">
        <v>36</v>
      </c>
      <c r="B8" t="s">
        <v>37</v>
      </c>
    </row>
    <row r="10" spans="1:2" s="7" customFormat="1" x14ac:dyDescent="0.25">
      <c r="B10" s="7" t="s">
        <v>63</v>
      </c>
    </row>
    <row r="11" spans="1:2" s="7" customFormat="1" x14ac:dyDescent="0.25"/>
    <row r="12" spans="1:2" s="7" customFormat="1" x14ac:dyDescent="0.25"/>
    <row r="13" spans="1:2" x14ac:dyDescent="0.25">
      <c r="A13" t="s">
        <v>40</v>
      </c>
    </row>
    <row r="14" spans="1:2" x14ac:dyDescent="0.25">
      <c r="A14" t="s">
        <v>41</v>
      </c>
      <c r="B14" t="s">
        <v>44</v>
      </c>
    </row>
    <row r="15" spans="1:2" x14ac:dyDescent="0.25">
      <c r="A15" t="s">
        <v>42</v>
      </c>
      <c r="B15" t="s">
        <v>43</v>
      </c>
    </row>
    <row r="16" spans="1:2" x14ac:dyDescent="0.25">
      <c r="A16" t="s">
        <v>36</v>
      </c>
      <c r="B16" t="s">
        <v>45</v>
      </c>
    </row>
    <row r="18" spans="1:1" x14ac:dyDescent="0.25">
      <c r="A18" t="s">
        <v>46</v>
      </c>
    </row>
    <row r="19" spans="1:1" x14ac:dyDescent="0.25">
      <c r="A19" t="s">
        <v>52</v>
      </c>
    </row>
    <row r="20" spans="1:1" x14ac:dyDescent="0.25">
      <c r="A20" t="s">
        <v>47</v>
      </c>
    </row>
    <row r="21" spans="1:1" x14ac:dyDescent="0.25">
      <c r="A21" t="s">
        <v>48</v>
      </c>
    </row>
    <row r="22" spans="1:1" x14ac:dyDescent="0.25">
      <c r="A22" t="s">
        <v>49</v>
      </c>
    </row>
    <row r="23" spans="1:1" s="7" customFormat="1" x14ac:dyDescent="0.25"/>
    <row r="24" spans="1:1" x14ac:dyDescent="0.25">
      <c r="A24" t="s">
        <v>50</v>
      </c>
    </row>
    <row r="26" spans="1:1" x14ac:dyDescent="0.25">
      <c r="A26" t="s">
        <v>51</v>
      </c>
    </row>
    <row r="28" spans="1:1" x14ac:dyDescent="0.25">
      <c r="A28" s="6" t="s">
        <v>65</v>
      </c>
    </row>
    <row r="30" spans="1:1" x14ac:dyDescent="0.25">
      <c r="A30" t="s">
        <v>61</v>
      </c>
    </row>
    <row r="31" spans="1:1" x14ac:dyDescent="0.25">
      <c r="A31" t="s">
        <v>62</v>
      </c>
    </row>
    <row r="33" spans="1:1" x14ac:dyDescent="0.25">
      <c r="A33" s="6" t="s">
        <v>66</v>
      </c>
    </row>
    <row r="35" spans="1:1" x14ac:dyDescent="0.25">
      <c r="A35" t="s">
        <v>67</v>
      </c>
    </row>
  </sheetData>
  <pageMargins left="0.7" right="0.7" top="0.75" bottom="0.75" header="0.3" footer="0.3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"/>
  <sheetViews>
    <sheetView workbookViewId="0">
      <selection activeCell="B1" sqref="B1:B1048576"/>
    </sheetView>
  </sheetViews>
  <sheetFormatPr defaultColWidth="8.85546875" defaultRowHeight="15" x14ac:dyDescent="0.25"/>
  <cols>
    <col min="1" max="8" width="4.7109375" customWidth="1"/>
    <col min="9" max="9" width="10.42578125" customWidth="1"/>
    <col min="10" max="10" width="10" customWidth="1"/>
  </cols>
  <sheetData>
    <row r="2" spans="1:9" x14ac:dyDescent="0.25">
      <c r="A2" s="6"/>
    </row>
    <row r="5" spans="1:9" x14ac:dyDescent="0.25">
      <c r="A5" s="10"/>
    </row>
    <row r="6" spans="1:9" s="7" customFormat="1" x14ac:dyDescent="0.25">
      <c r="A6" s="10"/>
    </row>
    <row r="7" spans="1:9" s="7" customFormat="1" x14ac:dyDescent="0.25">
      <c r="A7" s="10"/>
    </row>
    <row r="8" spans="1:9" x14ac:dyDescent="0.25">
      <c r="A8" s="6"/>
    </row>
    <row r="9" spans="1:9" x14ac:dyDescent="0.25">
      <c r="I9" s="7"/>
    </row>
    <row r="11" spans="1:9" x14ac:dyDescent="0.25">
      <c r="A11" s="10"/>
    </row>
    <row r="12" spans="1:9" s="7" customFormat="1" x14ac:dyDescent="0.25">
      <c r="A12" s="10"/>
    </row>
    <row r="14" spans="1:9" s="7" customFormat="1" x14ac:dyDescent="0.25">
      <c r="A14" s="10"/>
    </row>
    <row r="15" spans="1:9" s="7" customFormat="1" x14ac:dyDescent="0.25"/>
  </sheetData>
  <pageMargins left="0.7" right="0.7" top="0.75" bottom="0.75" header="0.3" footer="0.3"/>
  <pageSetup paperSize="9"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Смета</vt:lpstr>
      <vt:lpstr>Лицензии</vt:lpstr>
      <vt:lpstr>описание проекта</vt:lpstr>
      <vt:lpstr>оборудование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2015-04-24T10:25:40Z</dcterms:modified>
</cp:coreProperties>
</file>